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cy Escobar\Documents\2. ENTEL\CURSOS CLIC\2019\Material Complementario y Test Curso 3\"/>
    </mc:Choice>
  </mc:AlternateContent>
  <xr:revisionPtr revIDLastSave="0" documentId="8_{ED5D97F6-3F0F-4B06-A500-996D1D410C00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Ingresos" sheetId="4" r:id="rId1"/>
    <sheet name="Egresos" sheetId="5" r:id="rId2"/>
    <sheet name="Reporte Mensual" sheetId="2" r:id="rId3"/>
    <sheet name="Flujo de caja mensual" sheetId="6" r:id="rId4"/>
  </sheets>
  <externalReferences>
    <externalReference r:id="rId5"/>
    <externalReference r:id="rId6"/>
  </externalReferences>
  <definedNames>
    <definedName name="Costo">OFFSET([1]!Tabla1[[#Headers],[Costo Total]],1,,COUNTIF([1]!Tabla1[Costo Total],"&lt;&gt;0"))</definedName>
    <definedName name="Feriados">[2]Feriados!$B$6:$C$28</definedName>
    <definedName name="Ingreso">OFFSET([1]!Tabla1[[#Headers],[Ingreso Total]],1,,COUNTIF([1]!Tabla1[Ingreso Total],"&lt;&gt;0"))</definedName>
    <definedName name="Resultado_">OFFSET([1]!Tabla1[[#Headers],[Resultado]],1,,COUNTIF([1]!Tabla1[Resultado],"&lt;&gt;0"))</definedName>
    <definedName name="Servicio">OFFSET([1]!Tabla1[[#Headers],[Servicio ]],1,,COUNTA([1]!Tabla1[[Servicio ]])-COUNTIF([1]!Tabla1[[Servicio ]],"")-1)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6" l="1"/>
  <c r="M29" i="6"/>
  <c r="L29" i="6"/>
  <c r="K29" i="6"/>
  <c r="J29" i="6"/>
  <c r="I29" i="6"/>
  <c r="H29" i="6"/>
  <c r="G29" i="6"/>
  <c r="F29" i="6"/>
  <c r="E29" i="6"/>
  <c r="D29" i="6"/>
  <c r="C29" i="6"/>
  <c r="N24" i="6"/>
  <c r="M24" i="6"/>
  <c r="L24" i="6"/>
  <c r="K24" i="6"/>
  <c r="J24" i="6"/>
  <c r="I24" i="6"/>
  <c r="H24" i="6"/>
  <c r="G24" i="6"/>
  <c r="F24" i="6"/>
  <c r="E24" i="6"/>
  <c r="D24" i="6"/>
  <c r="C24" i="6"/>
  <c r="N13" i="6"/>
  <c r="M13" i="6"/>
  <c r="L13" i="6"/>
  <c r="K13" i="6"/>
  <c r="J13" i="6"/>
  <c r="I13" i="6"/>
  <c r="H13" i="6"/>
  <c r="G13" i="6"/>
  <c r="F13" i="6"/>
  <c r="E13" i="6"/>
  <c r="D13" i="6"/>
  <c r="C13" i="6"/>
  <c r="N9" i="6"/>
  <c r="M9" i="6"/>
  <c r="L9" i="6"/>
  <c r="K9" i="6"/>
  <c r="J9" i="6"/>
  <c r="I9" i="6"/>
  <c r="H9" i="6"/>
  <c r="G9" i="6"/>
  <c r="F9" i="6"/>
  <c r="E9" i="6"/>
  <c r="D9" i="6"/>
  <c r="C9" i="6"/>
  <c r="N8" i="6"/>
  <c r="N10" i="6" s="1"/>
  <c r="M8" i="6"/>
  <c r="M10" i="6" s="1"/>
  <c r="L8" i="6"/>
  <c r="L10" i="6" s="1"/>
  <c r="K8" i="6"/>
  <c r="K10" i="6" s="1"/>
  <c r="J8" i="6"/>
  <c r="J10" i="6" s="1"/>
  <c r="I8" i="6"/>
  <c r="I10" i="6" s="1"/>
  <c r="H8" i="6"/>
  <c r="H10" i="6" s="1"/>
  <c r="G8" i="6"/>
  <c r="G10" i="6" s="1"/>
  <c r="F8" i="6"/>
  <c r="F10" i="6" s="1"/>
  <c r="E8" i="6"/>
  <c r="E10" i="6" s="1"/>
  <c r="D8" i="6"/>
  <c r="D10" i="6" s="1"/>
  <c r="C8" i="6"/>
  <c r="C10" i="6" s="1"/>
  <c r="C11" i="6" s="1"/>
  <c r="D7" i="6" s="1"/>
  <c r="D11" i="6" s="1"/>
  <c r="E7" i="6" s="1"/>
  <c r="E11" i="6" s="1"/>
  <c r="F7" i="6" s="1"/>
  <c r="F11" i="6" s="1"/>
  <c r="G7" i="6" s="1"/>
  <c r="G11" i="6" s="1"/>
  <c r="H7" i="6" s="1"/>
  <c r="H11" i="6" s="1"/>
  <c r="I7" i="6" s="1"/>
  <c r="I11" i="6" s="1"/>
  <c r="J7" i="6" s="1"/>
  <c r="J11" i="6" s="1"/>
  <c r="K7" i="6" s="1"/>
  <c r="K11" i="6" s="1"/>
  <c r="L7" i="6" s="1"/>
  <c r="L11" i="6" s="1"/>
  <c r="M7" i="6" s="1"/>
  <c r="M11" i="6" s="1"/>
  <c r="N7" i="6" s="1"/>
  <c r="N11" i="6" s="1"/>
  <c r="A9" i="5" l="1"/>
  <c r="A8" i="5"/>
  <c r="A7" i="5"/>
  <c r="A6" i="5"/>
  <c r="A5" i="5"/>
  <c r="J6" i="4"/>
  <c r="D5" i="2" s="1"/>
  <c r="A6" i="4"/>
  <c r="A7" i="4"/>
  <c r="A8" i="4"/>
  <c r="A5" i="4"/>
  <c r="J8" i="4" s="1"/>
  <c r="F5" i="2" s="1"/>
  <c r="J16" i="4" l="1"/>
  <c r="N5" i="2" s="1"/>
  <c r="J12" i="4"/>
  <c r="J5" i="2" s="1"/>
  <c r="J15" i="4"/>
  <c r="M5" i="2" s="1"/>
  <c r="J11" i="4"/>
  <c r="I5" i="2" s="1"/>
  <c r="J7" i="4"/>
  <c r="E5" i="2" s="1"/>
  <c r="J14" i="4"/>
  <c r="L5" i="2" s="1"/>
  <c r="J10" i="4"/>
  <c r="H5" i="2" s="1"/>
  <c r="J13" i="4"/>
  <c r="K5" i="2" s="1"/>
  <c r="J9" i="4"/>
  <c r="G5" i="2" s="1"/>
  <c r="J5" i="4"/>
  <c r="C5" i="2" s="1"/>
  <c r="J7" i="5"/>
  <c r="J16" i="5"/>
  <c r="N6" i="2" s="1"/>
  <c r="J9" i="5"/>
  <c r="G6" i="2" s="1"/>
  <c r="J13" i="5"/>
  <c r="K6" i="2" s="1"/>
  <c r="J5" i="5"/>
  <c r="E6" i="2"/>
  <c r="J10" i="5"/>
  <c r="H6" i="2" s="1"/>
  <c r="J14" i="5"/>
  <c r="L6" i="2" s="1"/>
  <c r="J11" i="5"/>
  <c r="I6" i="2" s="1"/>
  <c r="J15" i="5"/>
  <c r="M6" i="2" s="1"/>
  <c r="J6" i="5"/>
  <c r="D6" i="2" s="1"/>
  <c r="J8" i="5"/>
  <c r="F6" i="2" s="1"/>
  <c r="J12" i="5"/>
  <c r="J6" i="2" s="1"/>
  <c r="C6" i="2" l="1"/>
  <c r="G8" i="2" l="1"/>
  <c r="K8" i="2"/>
  <c r="M8" i="2"/>
  <c r="J8" i="2" l="1"/>
  <c r="I8" i="2"/>
  <c r="H8" i="2"/>
  <c r="C8" i="2"/>
  <c r="F8" i="2"/>
  <c r="E8" i="2"/>
  <c r="N8" i="2"/>
  <c r="L8" i="2"/>
  <c r="D8" i="2"/>
</calcChain>
</file>

<file path=xl/sharedStrings.xml><?xml version="1.0" encoding="utf-8"?>
<sst xmlns="http://schemas.openxmlformats.org/spreadsheetml/2006/main" count="116" uniqueCount="65">
  <si>
    <t>Sueldo</t>
  </si>
  <si>
    <t>Descripción</t>
  </si>
  <si>
    <t>Monto</t>
  </si>
  <si>
    <t>Fecha</t>
  </si>
  <si>
    <t>Ingresos</t>
  </si>
  <si>
    <t>Egresos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</si>
  <si>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</si>
  <si>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</si>
  <si>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</si>
  <si>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</si>
  <si>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</si>
  <si>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</si>
  <si>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</si>
  <si>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</si>
  <si>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</si>
  <si>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</si>
  <si>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</si>
  <si>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</si>
  <si>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Resultado</t>
  </si>
  <si>
    <t>Resultado Mensual</t>
  </si>
  <si>
    <t>Medio de pago</t>
  </si>
  <si>
    <t>N° Boleta</t>
  </si>
  <si>
    <t>Total Mensual</t>
  </si>
  <si>
    <t>Mes</t>
  </si>
  <si>
    <t>Ingresos Pastelería Doña Clara</t>
  </si>
  <si>
    <t>Bolsa galletas</t>
  </si>
  <si>
    <t>Efectivo</t>
  </si>
  <si>
    <t>Torta Manjar Lúcuma 20 pers</t>
  </si>
  <si>
    <t>Tarjeta Crédito</t>
  </si>
  <si>
    <t>Pago deuda Sra. Marta</t>
  </si>
  <si>
    <t>Torta Bizcocho Chocolate 15 pes</t>
  </si>
  <si>
    <t>Tarjeta Débito</t>
  </si>
  <si>
    <t>Egresos Pastelería Doña Clara</t>
  </si>
  <si>
    <t>Compra Mercadería</t>
  </si>
  <si>
    <t>Item</t>
  </si>
  <si>
    <t>Mercadería</t>
  </si>
  <si>
    <t>Pago María Azóca</t>
  </si>
  <si>
    <t>Pago cuenta Luz</t>
  </si>
  <si>
    <t>Servipag</t>
  </si>
  <si>
    <t>Cuentas</t>
  </si>
  <si>
    <t>Ejemplo Flujo de Caja Mensual</t>
  </si>
  <si>
    <t>Meses</t>
  </si>
  <si>
    <t>Dinero líquido al inicio (caja y bancos)</t>
  </si>
  <si>
    <t>Suma de cobros (entradas de efectivo)</t>
  </si>
  <si>
    <t>Suma de pagos (salidas de efectivo)</t>
  </si>
  <si>
    <t>Flujo de caja neto (cobros - pagos)</t>
  </si>
  <si>
    <t>Dinero líquido al final (caja y bancos)</t>
  </si>
  <si>
    <t>Flujos operativos</t>
  </si>
  <si>
    <t>Cobros por ventas al contado</t>
  </si>
  <si>
    <t>Cobros por ventas a plazo</t>
  </si>
  <si>
    <t>Pagos de sueldos</t>
  </si>
  <si>
    <t>Pagos de imposiciones</t>
  </si>
  <si>
    <t>Pagos a proveedores</t>
  </si>
  <si>
    <t>Pagos de arrendamientos</t>
  </si>
  <si>
    <t>Pagos de cuentas (agua, luz)</t>
  </si>
  <si>
    <t>Pagos de impuestos</t>
  </si>
  <si>
    <t>Flujos de inversión</t>
  </si>
  <si>
    <t>Pagos por compras de activo fijo</t>
  </si>
  <si>
    <t>Cobros por ventas de activo fijo</t>
  </si>
  <si>
    <t>Flujos financieros</t>
  </si>
  <si>
    <t>Pagos de préstamos bancarios</t>
  </si>
  <si>
    <t>Pagos de dividendos</t>
  </si>
  <si>
    <t>Pagos de acciones</t>
  </si>
  <si>
    <t>Cobros por intereses</t>
  </si>
  <si>
    <t>Cobros por préstamos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</si>
</sst>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$&quot;* #,##0.00_ ;_ &quot;$&quot;* \-#,##0.00_ ;_ &quot;$&quot;* &quot;-&quot;??_ ;_ @_ "/>
    <numFmt numFmtId="164" formatCode="d\-m\-yy;@"/>
    <numFmt numFmtId="165" formatCode="&quot;$&quot;\ #,##0.00"/>
    <numFmt numFmtId="166" formatCode="&quot;$&quot;#,##0"/>
    <numFmt numFmtId="167" formatCode="&quot;$&quot;\ #,##0"/>
    <numFmt numFmtId="168" formatCode="#,##0.0"/>
    <numFmt numFmtId="170" formatCode="#,##0.0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color indexed="1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6"/>
      </left>
      <right style="thin">
        <color theme="6"/>
      </right>
      <top style="double">
        <color indexed="64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6"/>
      </left>
      <right/>
      <top style="double">
        <color indexed="64"/>
      </top>
      <bottom style="medium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2" borderId="0" xfId="1" applyFont="1" applyFill="1"/>
    <xf numFmtId="0" fontId="6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165" fontId="0" fillId="0" borderId="0" xfId="0" applyNumberForma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4" fontId="4" fillId="4" borderId="5" xfId="0" applyNumberFormat="1" applyFont="1" applyFill="1" applyBorder="1"/>
    <xf numFmtId="14" fontId="4" fillId="4" borderId="5" xfId="0" applyNumberFormat="1" applyFont="1" applyFill="1" applyBorder="1"/>
    <xf numFmtId="164" fontId="4" fillId="0" borderId="5" xfId="0" applyNumberFormat="1" applyFont="1" applyBorder="1"/>
    <xf numFmtId="0" fontId="4" fillId="0" borderId="5" xfId="0" applyFont="1" applyBorder="1"/>
    <xf numFmtId="14" fontId="4" fillId="0" borderId="5" xfId="0" applyNumberFormat="1" applyFont="1" applyBorder="1"/>
    <xf numFmtId="166" fontId="4" fillId="4" borderId="5" xfId="0" applyNumberFormat="1" applyFont="1" applyFill="1" applyBorder="1"/>
    <xf numFmtId="166" fontId="4" fillId="0" borderId="5" xfId="0" applyNumberFormat="1" applyFont="1" applyBorder="1"/>
    <xf numFmtId="164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/>
    <xf numFmtId="1" fontId="7" fillId="3" borderId="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/>
    <xf numFmtId="1" fontId="4" fillId="0" borderId="5" xfId="0" applyNumberFormat="1" applyFont="1" applyBorder="1"/>
    <xf numFmtId="1" fontId="0" fillId="0" borderId="0" xfId="0" applyNumberFormat="1"/>
    <xf numFmtId="167" fontId="7" fillId="3" borderId="4" xfId="0" applyNumberFormat="1" applyFont="1" applyFill="1" applyBorder="1" applyAlignment="1">
      <alignment horizontal="center" vertical="center" wrapText="1"/>
    </xf>
    <xf numFmtId="167" fontId="4" fillId="4" borderId="5" xfId="0" applyNumberFormat="1" applyFont="1" applyFill="1" applyBorder="1"/>
    <xf numFmtId="167" fontId="4" fillId="0" borderId="5" xfId="0" applyNumberFormat="1" applyFont="1" applyBorder="1"/>
    <xf numFmtId="167" fontId="0" fillId="0" borderId="0" xfId="0" applyNumberFormat="1"/>
    <xf numFmtId="0" fontId="8" fillId="0" borderId="0" xfId="0" applyFont="1"/>
    <xf numFmtId="164" fontId="7" fillId="5" borderId="7" xfId="0" applyNumberFormat="1" applyFont="1" applyFill="1" applyBorder="1" applyAlignment="1">
      <alignment horizontal="center" vertical="center" wrapText="1"/>
    </xf>
    <xf numFmtId="2" fontId="4" fillId="4" borderId="8" xfId="0" applyNumberFormat="1" applyFont="1" applyFill="1" applyBorder="1"/>
    <xf numFmtId="164" fontId="4" fillId="4" borderId="8" xfId="0" applyNumberFormat="1" applyFont="1" applyFill="1" applyBorder="1"/>
    <xf numFmtId="164" fontId="7" fillId="5" borderId="6" xfId="0" applyNumberFormat="1" applyFont="1" applyFill="1" applyBorder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 wrapText="1"/>
    </xf>
    <xf numFmtId="166" fontId="7" fillId="5" borderId="6" xfId="0" applyNumberFormat="1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/>
    <xf numFmtId="14" fontId="4" fillId="4" borderId="6" xfId="0" applyNumberFormat="1" applyFont="1" applyFill="1" applyBorder="1"/>
    <xf numFmtId="166" fontId="4" fillId="4" borderId="6" xfId="0" applyNumberFormat="1" applyFont="1" applyFill="1" applyBorder="1"/>
    <xf numFmtId="1" fontId="4" fillId="4" borderId="6" xfId="0" applyNumberFormat="1" applyFont="1" applyFill="1" applyBorder="1"/>
    <xf numFmtId="164" fontId="4" fillId="0" borderId="6" xfId="0" applyNumberFormat="1" applyFont="1" applyBorder="1"/>
    <xf numFmtId="0" fontId="4" fillId="0" borderId="6" xfId="0" applyFont="1" applyBorder="1"/>
    <xf numFmtId="166" fontId="4" fillId="0" borderId="6" xfId="0" applyNumberFormat="1" applyFont="1" applyBorder="1"/>
    <xf numFmtId="1" fontId="4" fillId="0" borderId="6" xfId="0" applyNumberFormat="1" applyFont="1" applyBorder="1"/>
    <xf numFmtId="14" fontId="4" fillId="0" borderId="6" xfId="0" applyNumberFormat="1" applyFont="1" applyBorder="1"/>
    <xf numFmtId="167" fontId="7" fillId="5" borderId="6" xfId="0" applyNumberFormat="1" applyFont="1" applyFill="1" applyBorder="1" applyAlignment="1">
      <alignment horizontal="center" vertical="center" wrapText="1"/>
    </xf>
    <xf numFmtId="167" fontId="4" fillId="4" borderId="6" xfId="0" applyNumberFormat="1" applyFont="1" applyFill="1" applyBorder="1"/>
    <xf numFmtId="167" fontId="4" fillId="0" borderId="6" xfId="0" applyNumberFormat="1" applyFont="1" applyBorder="1"/>
    <xf numFmtId="0" fontId="5" fillId="0" borderId="0" xfId="0" applyFont="1" applyAlignment="1">
      <alignment horizontal="center"/>
    </xf>
    <xf numFmtId="168" fontId="9" fillId="0" borderId="0" xfId="0" applyNumberFormat="1" applyFont="1" applyAlignment="1" applyProtection="1">
      <alignment horizontal="center"/>
      <protection locked="0"/>
    </xf>
    <xf numFmtId="168" fontId="10" fillId="0" borderId="0" xfId="0" applyNumberFormat="1" applyFont="1" applyProtection="1">
      <protection locked="0"/>
    </xf>
    <xf numFmtId="0" fontId="12" fillId="0" borderId="0" xfId="3" applyFont="1" applyAlignment="1" applyProtection="1">
      <alignment horizontal="center"/>
      <protection locked="0"/>
    </xf>
    <xf numFmtId="0" fontId="14" fillId="0" borderId="0" xfId="4" applyFont="1" applyFill="1" applyBorder="1" applyAlignment="1" applyProtection="1">
      <alignment horizontal="center"/>
      <protection locked="0"/>
    </xf>
    <xf numFmtId="168" fontId="15" fillId="6" borderId="9" xfId="0" applyNumberFormat="1" applyFont="1" applyFill="1" applyBorder="1" applyAlignment="1" applyProtection="1">
      <alignment horizontal="left"/>
      <protection locked="0"/>
    </xf>
    <xf numFmtId="168" fontId="15" fillId="6" borderId="9" xfId="0" applyNumberFormat="1" applyFont="1" applyFill="1" applyBorder="1" applyAlignment="1" applyProtection="1">
      <alignment horizontal="center"/>
      <protection locked="0"/>
    </xf>
    <xf numFmtId="168" fontId="15" fillId="6" borderId="10" xfId="0" applyNumberFormat="1" applyFont="1" applyFill="1" applyBorder="1" applyAlignment="1" applyProtection="1">
      <alignment horizontal="center"/>
      <protection locked="0"/>
    </xf>
    <xf numFmtId="168" fontId="16" fillId="0" borderId="0" xfId="0" applyNumberFormat="1" applyFont="1" applyAlignment="1" applyProtection="1">
      <alignment horizontal="right"/>
      <protection locked="0"/>
    </xf>
    <xf numFmtId="168" fontId="10" fillId="7" borderId="11" xfId="0" applyNumberFormat="1" applyFont="1" applyFill="1" applyBorder="1" applyAlignment="1" applyProtection="1">
      <alignment horizontal="right"/>
      <protection locked="0"/>
    </xf>
    <xf numFmtId="167" fontId="16" fillId="0" borderId="12" xfId="0" applyNumberFormat="1" applyFont="1" applyBorder="1" applyAlignment="1" applyProtection="1">
      <alignment horizontal="center"/>
      <protection locked="0"/>
    </xf>
    <xf numFmtId="167" fontId="10" fillId="0" borderId="12" xfId="0" applyNumberFormat="1" applyFont="1" applyBorder="1" applyAlignment="1" applyProtection="1">
      <alignment horizontal="center"/>
      <protection locked="0"/>
    </xf>
    <xf numFmtId="168" fontId="10" fillId="7" borderId="13" xfId="0" applyNumberFormat="1" applyFont="1" applyFill="1" applyBorder="1" applyAlignment="1" applyProtection="1">
      <alignment horizontal="right"/>
      <protection locked="0"/>
    </xf>
    <xf numFmtId="167" fontId="10" fillId="2" borderId="2" xfId="0" applyNumberFormat="1" applyFont="1" applyFill="1" applyBorder="1" applyAlignment="1">
      <alignment horizontal="center"/>
    </xf>
    <xf numFmtId="168" fontId="10" fillId="7" borderId="14" xfId="0" applyNumberFormat="1" applyFont="1" applyFill="1" applyBorder="1" applyAlignment="1" applyProtection="1">
      <alignment horizontal="right"/>
      <protection locked="0"/>
    </xf>
    <xf numFmtId="167" fontId="10" fillId="2" borderId="15" xfId="0" applyNumberFormat="1" applyFont="1" applyFill="1" applyBorder="1" applyAlignment="1">
      <alignment horizontal="center"/>
    </xf>
    <xf numFmtId="168" fontId="15" fillId="5" borderId="16" xfId="0" applyNumberFormat="1" applyFont="1" applyFill="1" applyBorder="1" applyAlignment="1" applyProtection="1">
      <alignment horizontal="center"/>
      <protection locked="0"/>
    </xf>
    <xf numFmtId="167" fontId="15" fillId="5" borderId="17" xfId="2" applyNumberFormat="1" applyFont="1" applyFill="1" applyBorder="1" applyAlignment="1" applyProtection="1">
      <alignment horizontal="center"/>
    </xf>
    <xf numFmtId="168" fontId="10" fillId="7" borderId="18" xfId="0" applyNumberFormat="1" applyFont="1" applyFill="1" applyBorder="1" applyAlignment="1" applyProtection="1">
      <alignment horizontal="right"/>
      <protection locked="0"/>
    </xf>
    <xf numFmtId="167" fontId="10" fillId="0" borderId="19" xfId="2" applyNumberFormat="1" applyFont="1" applyBorder="1" applyProtection="1">
      <protection locked="0"/>
    </xf>
    <xf numFmtId="168" fontId="10" fillId="7" borderId="20" xfId="0" applyNumberFormat="1" applyFont="1" applyFill="1" applyBorder="1" applyAlignment="1" applyProtection="1">
      <alignment horizontal="right"/>
      <protection locked="0"/>
    </xf>
    <xf numFmtId="167" fontId="10" fillId="0" borderId="21" xfId="2" applyNumberFormat="1" applyFont="1" applyBorder="1" applyProtection="1">
      <protection locked="0"/>
    </xf>
    <xf numFmtId="170" fontId="17" fillId="0" borderId="0" xfId="0" applyNumberFormat="1" applyFont="1" applyProtection="1">
      <protection locked="0"/>
    </xf>
    <xf numFmtId="168" fontId="10" fillId="0" borderId="0" xfId="0" applyNumberFormat="1" applyFont="1" applyAlignment="1" applyProtection="1">
      <alignment horizontal="right"/>
      <protection locked="0"/>
    </xf>
    <xf numFmtId="165" fontId="15" fillId="5" borderId="16" xfId="2" applyNumberFormat="1" applyFont="1" applyFill="1" applyBorder="1" applyAlignment="1" applyProtection="1">
      <alignment horizontal="center"/>
      <protection locked="0"/>
    </xf>
    <xf numFmtId="167" fontId="17" fillId="0" borderId="19" xfId="0" applyNumberFormat="1" applyFont="1" applyBorder="1" applyAlignment="1" applyProtection="1">
      <alignment horizontal="center"/>
      <protection locked="0"/>
    </xf>
    <xf numFmtId="167" fontId="17" fillId="0" borderId="21" xfId="0" applyNumberFormat="1" applyFont="1" applyBorder="1" applyAlignment="1" applyProtection="1">
      <alignment horizontal="center"/>
      <protection locked="0"/>
    </xf>
    <xf numFmtId="167" fontId="10" fillId="0" borderId="19" xfId="0" applyNumberFormat="1" applyFont="1" applyBorder="1" applyProtection="1">
      <protection locked="0"/>
    </xf>
  </cellXfs>
  <cellStyles count="5">
    <cellStyle name="Currency" xfId="2" builtinId="4"/>
    <cellStyle name="Hyperlink" xfId="4" builtinId="8"/>
    <cellStyle name="Normal" xfId="0" builtinId="0"/>
    <cellStyle name="Normal 2" xfId="1" xr:uid="{00000000-0005-0000-0000-000001000000}"/>
    <cellStyle name="Normal_Comentarios" xfId="3" xr:uid="{4AD418D6-B48F-4104-A7D9-AA799CC88E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Ingresos versus Egresos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Mensual'!$B$5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'Reporte Mensual'!$C$4:$N$4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Mensual'!$C$5:$N$5</c:f>
              <c:numCache>
                <c:formatCode>"$"\ #,##0.00</c:formatCode>
                <c:ptCount val="12"/>
                <c:pt idx="0">
                  <c:v>35700</c:v>
                </c:pt>
                <c:pt idx="1">
                  <c:v>15000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2-4A73-A286-573DAC9E60E0}"/>
            </c:ext>
          </c:extLst>
        </c:ser>
        <c:ser>
          <c:idx val="1"/>
          <c:order val="1"/>
          <c:tx>
            <c:strRef>
              <c:f>'Reporte Mensual'!$B$6</c:f>
              <c:strCache>
                <c:ptCount val="1"/>
                <c:pt idx="0">
                  <c:v>Egresos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'Reporte Mensual'!$C$4:$N$4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Mensual'!$C$6:$N$6</c:f>
              <c:numCache>
                <c:formatCode>"$"\ #,##0.00</c:formatCode>
                <c:ptCount val="12"/>
                <c:pt idx="0">
                  <c:v>28259</c:v>
                </c:pt>
                <c:pt idx="1">
                  <c:v>24590</c:v>
                </c:pt>
                <c:pt idx="2">
                  <c:v>18000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F2-4A73-A286-573DAC9E6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172928"/>
        <c:axId val="139388032"/>
      </c:barChart>
      <c:catAx>
        <c:axId val="1941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9388032"/>
        <c:crosses val="autoZero"/>
        <c:auto val="1"/>
        <c:lblAlgn val="ctr"/>
        <c:lblOffset val="100"/>
        <c:noMultiLvlLbl val="0"/>
      </c:catAx>
      <c:valAx>
        <c:axId val="1393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41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409575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ilvab/Downloads/Subidas/Ingresos%20y%20Gastos%20de%20Servic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ilvab/Downloads/Subidas/control-de-cobro-de-facturas-en-exce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ngresos Obtenidos"/>
      <sheetName val="Gastos Incurridos"/>
      <sheetName val="Resultado Obtenido"/>
      <sheetName val="Ingresos y Gastos de Servici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ontrol de Facturas"/>
      <sheetName val="Clientes con Deudas"/>
      <sheetName val="Facturas Próximas a vencer"/>
      <sheetName val="Feriados"/>
      <sheetName val="Ayu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43203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workbookViewId="0">
      <selection activeCell="C12" sqref="C12"/>
    </sheetView>
  </sheetViews>
  <sheetFormatPr defaultColWidth="11.42578125" defaultRowHeight="15" x14ac:dyDescent="0.25"/>
  <cols>
    <col min="1" max="1" width="0.28515625" customWidth="1"/>
    <col min="2" max="2" width="8.7109375" bestFit="1" customWidth="1"/>
    <col min="3" max="3" width="36.5703125" customWidth="1"/>
    <col min="4" max="4" width="10.5703125" bestFit="1" customWidth="1"/>
    <col min="5" max="5" width="21.85546875" customWidth="1"/>
    <col min="6" max="6" width="13.5703125" style="24" customWidth="1"/>
    <col min="9" max="9" width="13.85546875" bestFit="1" customWidth="1"/>
    <col min="10" max="10" width="14.7109375" style="28" bestFit="1" customWidth="1"/>
  </cols>
  <sheetData>
    <row r="2" spans="1:10" ht="23.25" x14ac:dyDescent="0.35">
      <c r="C2" s="29" t="s">
        <v>24</v>
      </c>
    </row>
    <row r="3" spans="1:10" ht="15.75" thickBot="1" x14ac:dyDescent="0.3"/>
    <row r="4" spans="1:10" ht="57.75" thickTop="1" thickBot="1" x14ac:dyDescent="0.3">
      <c r="A4" s="17" t="s">
        <v>23</v>
      </c>
      <c r="B4" s="17" t="s">
        <v>3</v>
      </c>
      <c r="C4" s="18" t="s">
        <v>1</v>
      </c>
      <c r="D4" s="19" t="s">
        <v>2</v>
      </c>
      <c r="E4" s="19" t="s">
        <v>20</v>
      </c>
      <c r="F4" s="21" t="s">
        <v>21</v>
      </c>
      <c r="I4" s="17" t="s">
        <v>22</v>
      </c>
      <c r="J4" s="25"/>
    </row>
    <row r="5" spans="1:10" ht="20.25" customHeight="1" x14ac:dyDescent="0.3">
      <c r="A5" s="20" t="str">
        <f>TEXT(B5,"mmmm")</f>
        <v>enero</v>
      </c>
      <c r="B5" s="10">
        <v>43101</v>
      </c>
      <c r="C5" s="11" t="s">
        <v>25</v>
      </c>
      <c r="D5" s="15">
        <v>2800</v>
      </c>
      <c r="E5" s="11" t="s">
        <v>26</v>
      </c>
      <c r="F5" s="22">
        <v>6457</v>
      </c>
      <c r="I5" s="10" t="s">
        <v>6</v>
      </c>
      <c r="J5" s="26">
        <f ca="1">SUMIF($A$5:$D$8,I5,$D$5:$D$8)</f>
        <v>35700</v>
      </c>
    </row>
    <row r="6" spans="1:10" ht="18.75" x14ac:dyDescent="0.3">
      <c r="A6" s="20" t="str">
        <f t="shared" ref="A6:A8" si="0">TEXT(B6,"mmmm")</f>
        <v>enero</v>
      </c>
      <c r="B6" s="12">
        <v>43102</v>
      </c>
      <c r="C6" s="13" t="s">
        <v>27</v>
      </c>
      <c r="D6" s="16">
        <v>25000</v>
      </c>
      <c r="E6" s="13" t="s">
        <v>28</v>
      </c>
      <c r="F6" s="23">
        <v>6458</v>
      </c>
      <c r="I6" s="12" t="s">
        <v>7</v>
      </c>
      <c r="J6" s="27">
        <f t="shared" ref="J6:J16" ca="1" si="1">SUMIF($A$5:$D$8,I6,$D$5:$D$8)</f>
        <v>15000</v>
      </c>
    </row>
    <row r="7" spans="1:10" ht="18.75" x14ac:dyDescent="0.3">
      <c r="A7" s="20" t="str">
        <f t="shared" si="0"/>
        <v>enero</v>
      </c>
      <c r="B7" s="10">
        <v>43103</v>
      </c>
      <c r="C7" s="11" t="s">
        <v>29</v>
      </c>
      <c r="D7" s="15">
        <v>7900</v>
      </c>
      <c r="E7" s="11" t="s">
        <v>26</v>
      </c>
      <c r="F7" s="22"/>
      <c r="I7" s="10" t="s">
        <v>8</v>
      </c>
      <c r="J7" s="26">
        <f t="shared" ca="1" si="1"/>
        <v>0</v>
      </c>
    </row>
    <row r="8" spans="1:10" ht="18.75" x14ac:dyDescent="0.3">
      <c r="A8" s="20" t="str">
        <f t="shared" si="0"/>
        <v>febrero</v>
      </c>
      <c r="B8" s="12">
        <v>43135</v>
      </c>
      <c r="C8" s="14" t="s">
        <v>30</v>
      </c>
      <c r="D8" s="16">
        <v>15000</v>
      </c>
      <c r="E8" s="14" t="s">
        <v>31</v>
      </c>
      <c r="F8" s="23">
        <v>6459</v>
      </c>
      <c r="I8" s="12" t="s">
        <v>9</v>
      </c>
      <c r="J8" s="27">
        <f t="shared" ca="1" si="1"/>
        <v>0</v>
      </c>
    </row>
    <row r="9" spans="1:10" ht="18.75" x14ac:dyDescent="0.3">
      <c r="A9" s="10"/>
      <c r="B9" s="10"/>
      <c r="C9" s="11"/>
      <c r="D9" s="15"/>
      <c r="E9" s="11"/>
      <c r="F9" s="22"/>
      <c r="I9" s="10" t="s">
        <v>10</v>
      </c>
      <c r="J9" s="26">
        <f t="shared" ca="1" si="1"/>
        <v>0</v>
      </c>
    </row>
    <row r="10" spans="1:10" ht="18.75" x14ac:dyDescent="0.3">
      <c r="A10" s="20"/>
      <c r="B10" s="12"/>
      <c r="C10" s="14"/>
      <c r="D10" s="16"/>
      <c r="E10" s="14"/>
      <c r="F10" s="23"/>
      <c r="I10" s="12" t="s">
        <v>11</v>
      </c>
      <c r="J10" s="27">
        <f t="shared" ca="1" si="1"/>
        <v>0</v>
      </c>
    </row>
    <row r="11" spans="1:10" ht="18.75" x14ac:dyDescent="0.3">
      <c r="A11" s="10"/>
      <c r="B11" s="10"/>
      <c r="C11" s="11"/>
      <c r="D11" s="15"/>
      <c r="E11" s="11"/>
      <c r="F11" s="22"/>
      <c r="I11" s="10" t="s">
        <v>12</v>
      </c>
      <c r="J11" s="26">
        <f t="shared" ca="1" si="1"/>
        <v>0</v>
      </c>
    </row>
    <row r="12" spans="1:10" ht="18.75" x14ac:dyDescent="0.3">
      <c r="A12" s="20"/>
      <c r="B12" s="12"/>
      <c r="C12" s="14"/>
      <c r="D12" s="16"/>
      <c r="E12" s="14"/>
      <c r="F12" s="23"/>
      <c r="I12" s="12" t="s">
        <v>13</v>
      </c>
      <c r="J12" s="27">
        <f t="shared" ca="1" si="1"/>
        <v>0</v>
      </c>
    </row>
    <row r="13" spans="1:10" ht="18.75" x14ac:dyDescent="0.3">
      <c r="A13" s="10"/>
      <c r="B13" s="10"/>
      <c r="C13" s="11"/>
      <c r="D13" s="15"/>
      <c r="E13" s="11"/>
      <c r="F13" s="22"/>
      <c r="I13" s="10" t="s">
        <v>14</v>
      </c>
      <c r="J13" s="26">
        <f t="shared" ca="1" si="1"/>
        <v>0</v>
      </c>
    </row>
    <row r="14" spans="1:10" ht="18.75" x14ac:dyDescent="0.3">
      <c r="A14" s="20"/>
      <c r="B14" s="12"/>
      <c r="C14" s="14"/>
      <c r="D14" s="16"/>
      <c r="E14" s="14"/>
      <c r="F14" s="23"/>
      <c r="I14" s="12" t="s">
        <v>15</v>
      </c>
      <c r="J14" s="27">
        <f t="shared" ca="1" si="1"/>
        <v>0</v>
      </c>
    </row>
    <row r="15" spans="1:10" ht="18.75" x14ac:dyDescent="0.3">
      <c r="A15" s="10"/>
      <c r="B15" s="10"/>
      <c r="C15" s="11"/>
      <c r="D15" s="15"/>
      <c r="E15" s="11"/>
      <c r="F15" s="22"/>
      <c r="I15" s="10" t="s">
        <v>16</v>
      </c>
      <c r="J15" s="26">
        <f t="shared" ca="1" si="1"/>
        <v>0</v>
      </c>
    </row>
    <row r="16" spans="1:10" ht="18.75" x14ac:dyDescent="0.3">
      <c r="A16" s="20"/>
      <c r="B16" s="12"/>
      <c r="C16" s="14"/>
      <c r="D16" s="16"/>
      <c r="E16" s="14"/>
      <c r="F16" s="23"/>
      <c r="I16" s="12" t="s">
        <v>17</v>
      </c>
      <c r="J16" s="27">
        <f t="shared" ca="1" si="1"/>
        <v>0</v>
      </c>
    </row>
    <row r="17" spans="1:10" ht="18.75" x14ac:dyDescent="0.3">
      <c r="A17" s="10"/>
      <c r="B17" s="10"/>
      <c r="C17" s="11"/>
      <c r="D17" s="15"/>
      <c r="E17" s="11"/>
      <c r="F17" s="22"/>
      <c r="I17" s="10"/>
      <c r="J17" s="26"/>
    </row>
    <row r="18" spans="1:10" ht="18.75" x14ac:dyDescent="0.3">
      <c r="A18" s="20"/>
      <c r="B18" s="12"/>
      <c r="C18" s="14"/>
      <c r="D18" s="16"/>
      <c r="E18" s="14"/>
      <c r="F18" s="23"/>
    </row>
    <row r="19" spans="1:10" ht="18.75" x14ac:dyDescent="0.3">
      <c r="A19" s="10"/>
      <c r="B19" s="10"/>
      <c r="C19" s="11"/>
      <c r="D19" s="15"/>
      <c r="E19" s="11"/>
      <c r="F19" s="22"/>
    </row>
    <row r="20" spans="1:10" ht="18.75" x14ac:dyDescent="0.3">
      <c r="A20" s="20"/>
      <c r="B20" s="12"/>
      <c r="C20" s="14"/>
      <c r="D20" s="16"/>
      <c r="E20" s="14"/>
      <c r="F20" s="23"/>
    </row>
    <row r="21" spans="1:10" ht="18.75" x14ac:dyDescent="0.3">
      <c r="A21" s="10"/>
      <c r="B21" s="10"/>
      <c r="C21" s="11"/>
      <c r="D21" s="15"/>
      <c r="E21" s="11"/>
      <c r="F21" s="22"/>
    </row>
    <row r="22" spans="1:10" ht="18.75" x14ac:dyDescent="0.3">
      <c r="A22" s="20"/>
      <c r="B22" s="12"/>
      <c r="C22" s="14"/>
      <c r="D22" s="16"/>
      <c r="E22" s="14"/>
      <c r="F22" s="23"/>
    </row>
    <row r="23" spans="1:10" ht="18.75" x14ac:dyDescent="0.3">
      <c r="A23" s="10"/>
      <c r="B23" s="10"/>
      <c r="C23" s="11"/>
      <c r="D23" s="15"/>
      <c r="E23" s="11"/>
      <c r="F23" s="22"/>
    </row>
    <row r="24" spans="1:10" ht="18.75" x14ac:dyDescent="0.3">
      <c r="A24" s="20"/>
      <c r="B24" s="12"/>
      <c r="C24" s="14"/>
      <c r="D24" s="16"/>
      <c r="E24" s="14"/>
      <c r="F24" s="23"/>
    </row>
    <row r="25" spans="1:10" ht="18.75" x14ac:dyDescent="0.3">
      <c r="A25" s="10"/>
      <c r="B25" s="10"/>
      <c r="C25" s="11"/>
      <c r="D25" s="15"/>
      <c r="E25" s="11"/>
      <c r="F25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5"/>
  <sheetViews>
    <sheetView workbookViewId="0">
      <selection activeCell="A9" sqref="A9"/>
    </sheetView>
  </sheetViews>
  <sheetFormatPr defaultColWidth="11.42578125" defaultRowHeight="15" x14ac:dyDescent="0.25"/>
  <cols>
    <col min="1" max="1" width="0.28515625" customWidth="1"/>
    <col min="2" max="2" width="10.140625" bestFit="1" customWidth="1"/>
    <col min="3" max="3" width="36.5703125" customWidth="1"/>
    <col min="4" max="4" width="10.5703125" bestFit="1" customWidth="1"/>
    <col min="5" max="5" width="21.85546875" customWidth="1"/>
    <col min="6" max="6" width="13.85546875" style="24" bestFit="1" customWidth="1"/>
    <col min="9" max="9" width="13.85546875" bestFit="1" customWidth="1"/>
    <col min="10" max="10" width="14.7109375" style="28" bestFit="1" customWidth="1"/>
  </cols>
  <sheetData>
    <row r="2" spans="1:10" ht="23.25" x14ac:dyDescent="0.35">
      <c r="C2" s="29" t="s">
        <v>32</v>
      </c>
    </row>
    <row r="3" spans="1:10" ht="15.75" thickBot="1" x14ac:dyDescent="0.3"/>
    <row r="4" spans="1:10" ht="57.75" thickTop="1" thickBot="1" x14ac:dyDescent="0.3">
      <c r="A4" s="30" t="s">
        <v>23</v>
      </c>
      <c r="B4" s="33" t="s">
        <v>3</v>
      </c>
      <c r="C4" s="34" t="s">
        <v>1</v>
      </c>
      <c r="D4" s="35" t="s">
        <v>2</v>
      </c>
      <c r="E4" s="35" t="s">
        <v>20</v>
      </c>
      <c r="F4" s="36" t="s">
        <v>34</v>
      </c>
      <c r="I4" s="33" t="s">
        <v>22</v>
      </c>
      <c r="J4" s="46"/>
    </row>
    <row r="5" spans="1:10" ht="20.25" customHeight="1" x14ac:dyDescent="0.3">
      <c r="A5" s="31" t="str">
        <f>TEXT(B5,"mmmm")</f>
        <v>enero</v>
      </c>
      <c r="B5" s="37">
        <v>43101</v>
      </c>
      <c r="C5" s="38" t="s">
        <v>33</v>
      </c>
      <c r="D5" s="39">
        <v>10259</v>
      </c>
      <c r="E5" s="38" t="s">
        <v>26</v>
      </c>
      <c r="F5" s="40" t="s">
        <v>35</v>
      </c>
      <c r="I5" s="37" t="s">
        <v>6</v>
      </c>
      <c r="J5" s="47">
        <f ca="1">SUMIF($A$5:$D$8,I5,$D$5:$D$8)</f>
        <v>28259</v>
      </c>
    </row>
    <row r="6" spans="1:10" ht="18.75" x14ac:dyDescent="0.3">
      <c r="A6" s="31" t="str">
        <f t="shared" ref="A6:A9" si="0">TEXT(B6,"mmmm")</f>
        <v>enero</v>
      </c>
      <c r="B6" s="41">
        <v>43115</v>
      </c>
      <c r="C6" s="42" t="s">
        <v>36</v>
      </c>
      <c r="D6" s="43">
        <v>18000</v>
      </c>
      <c r="E6" s="42" t="s">
        <v>26</v>
      </c>
      <c r="F6" s="44" t="s">
        <v>0</v>
      </c>
      <c r="I6" s="41" t="s">
        <v>7</v>
      </c>
      <c r="J6" s="48">
        <f t="shared" ref="J6:J16" ca="1" si="1">SUMIF($A$5:$D$8,I6,$D$5:$D$8)</f>
        <v>24590</v>
      </c>
    </row>
    <row r="7" spans="1:10" ht="18.75" x14ac:dyDescent="0.3">
      <c r="A7" s="31" t="str">
        <f t="shared" si="0"/>
        <v>febrero</v>
      </c>
      <c r="B7" s="37">
        <v>43137</v>
      </c>
      <c r="C7" s="38" t="s">
        <v>37</v>
      </c>
      <c r="D7" s="39">
        <v>6590</v>
      </c>
      <c r="E7" s="38" t="s">
        <v>38</v>
      </c>
      <c r="F7" s="40" t="s">
        <v>39</v>
      </c>
      <c r="I7" s="37" t="s">
        <v>8</v>
      </c>
      <c r="J7" s="47">
        <f ca="1">SUMIF($A$5:$D$9,I7,$D$5:$D$9)</f>
        <v>18000</v>
      </c>
    </row>
    <row r="8" spans="1:10" ht="18.75" x14ac:dyDescent="0.3">
      <c r="A8" s="31" t="str">
        <f t="shared" si="0"/>
        <v>febrero</v>
      </c>
      <c r="B8" s="41">
        <v>43146</v>
      </c>
      <c r="C8" s="45" t="s">
        <v>36</v>
      </c>
      <c r="D8" s="43">
        <v>18000</v>
      </c>
      <c r="E8" s="45" t="s">
        <v>26</v>
      </c>
      <c r="F8" s="44" t="s">
        <v>0</v>
      </c>
      <c r="I8" s="41" t="s">
        <v>9</v>
      </c>
      <c r="J8" s="48">
        <f t="shared" ca="1" si="1"/>
        <v>0</v>
      </c>
    </row>
    <row r="9" spans="1:10" ht="18.75" x14ac:dyDescent="0.3">
      <c r="A9" s="31" t="str">
        <f t="shared" si="0"/>
        <v>marzo</v>
      </c>
      <c r="B9" s="37">
        <v>43174</v>
      </c>
      <c r="C9" s="45" t="s">
        <v>36</v>
      </c>
      <c r="D9" s="43">
        <v>18000</v>
      </c>
      <c r="E9" s="45" t="s">
        <v>26</v>
      </c>
      <c r="F9" s="44" t="s">
        <v>0</v>
      </c>
      <c r="I9" s="37" t="s">
        <v>10</v>
      </c>
      <c r="J9" s="47">
        <f t="shared" ca="1" si="1"/>
        <v>0</v>
      </c>
    </row>
    <row r="10" spans="1:10" ht="18.75" x14ac:dyDescent="0.3">
      <c r="A10" s="31"/>
      <c r="B10" s="41"/>
      <c r="C10" s="45"/>
      <c r="D10" s="43"/>
      <c r="E10" s="45"/>
      <c r="F10" s="44"/>
      <c r="I10" s="41" t="s">
        <v>11</v>
      </c>
      <c r="J10" s="48">
        <f t="shared" ca="1" si="1"/>
        <v>0</v>
      </c>
    </row>
    <row r="11" spans="1:10" ht="18.75" x14ac:dyDescent="0.3">
      <c r="A11" s="32"/>
      <c r="B11" s="37"/>
      <c r="C11" s="38"/>
      <c r="D11" s="39"/>
      <c r="E11" s="38"/>
      <c r="F11" s="40"/>
      <c r="I11" s="37" t="s">
        <v>12</v>
      </c>
      <c r="J11" s="47">
        <f t="shared" ca="1" si="1"/>
        <v>0</v>
      </c>
    </row>
    <row r="12" spans="1:10" ht="18.75" x14ac:dyDescent="0.3">
      <c r="A12" s="31"/>
      <c r="B12" s="41"/>
      <c r="C12" s="45"/>
      <c r="D12" s="43"/>
      <c r="E12" s="45"/>
      <c r="F12" s="44"/>
      <c r="I12" s="41" t="s">
        <v>13</v>
      </c>
      <c r="J12" s="48">
        <f t="shared" ca="1" si="1"/>
        <v>0</v>
      </c>
    </row>
    <row r="13" spans="1:10" ht="18.75" x14ac:dyDescent="0.3">
      <c r="A13" s="32"/>
      <c r="B13" s="37"/>
      <c r="C13" s="38"/>
      <c r="D13" s="39"/>
      <c r="E13" s="38"/>
      <c r="F13" s="40"/>
      <c r="I13" s="37" t="s">
        <v>14</v>
      </c>
      <c r="J13" s="47">
        <f t="shared" ca="1" si="1"/>
        <v>0</v>
      </c>
    </row>
    <row r="14" spans="1:10" ht="18.75" x14ac:dyDescent="0.3">
      <c r="A14" s="31"/>
      <c r="B14" s="41"/>
      <c r="C14" s="45"/>
      <c r="D14" s="43"/>
      <c r="E14" s="45"/>
      <c r="F14" s="44"/>
      <c r="I14" s="41" t="s">
        <v>15</v>
      </c>
      <c r="J14" s="48">
        <f t="shared" ca="1" si="1"/>
        <v>0</v>
      </c>
    </row>
    <row r="15" spans="1:10" ht="18.75" x14ac:dyDescent="0.3">
      <c r="A15" s="32"/>
      <c r="B15" s="37"/>
      <c r="C15" s="38"/>
      <c r="D15" s="39"/>
      <c r="E15" s="38"/>
      <c r="F15" s="40"/>
      <c r="I15" s="37" t="s">
        <v>16</v>
      </c>
      <c r="J15" s="47">
        <f t="shared" ca="1" si="1"/>
        <v>0</v>
      </c>
    </row>
    <row r="16" spans="1:10" ht="18.75" x14ac:dyDescent="0.3">
      <c r="A16" s="31"/>
      <c r="B16" s="41"/>
      <c r="C16" s="45"/>
      <c r="D16" s="43"/>
      <c r="E16" s="45"/>
      <c r="F16" s="44"/>
      <c r="I16" s="41" t="s">
        <v>17</v>
      </c>
      <c r="J16" s="48">
        <f t="shared" ca="1" si="1"/>
        <v>0</v>
      </c>
    </row>
    <row r="17" spans="1:10" ht="18.75" x14ac:dyDescent="0.3">
      <c r="A17" s="32"/>
      <c r="B17" s="37"/>
      <c r="C17" s="38"/>
      <c r="D17" s="39"/>
      <c r="E17" s="38"/>
      <c r="F17" s="40"/>
      <c r="I17" s="37"/>
      <c r="J17" s="47"/>
    </row>
    <row r="18" spans="1:10" ht="18.75" x14ac:dyDescent="0.3">
      <c r="A18" s="31"/>
      <c r="B18" s="41"/>
      <c r="C18" s="45"/>
      <c r="D18" s="43"/>
      <c r="E18" s="45"/>
      <c r="F18" s="44"/>
    </row>
    <row r="19" spans="1:10" ht="18.75" x14ac:dyDescent="0.3">
      <c r="A19" s="32"/>
      <c r="B19" s="37"/>
      <c r="C19" s="38"/>
      <c r="D19" s="39"/>
      <c r="E19" s="38"/>
      <c r="F19" s="40"/>
    </row>
    <row r="20" spans="1:10" ht="18.75" x14ac:dyDescent="0.3">
      <c r="A20" s="31"/>
      <c r="B20" s="41"/>
      <c r="C20" s="45"/>
      <c r="D20" s="43"/>
      <c r="E20" s="45"/>
      <c r="F20" s="44"/>
    </row>
    <row r="21" spans="1:10" ht="18.75" x14ac:dyDescent="0.3">
      <c r="A21" s="32"/>
      <c r="B21" s="37"/>
      <c r="C21" s="38"/>
      <c r="D21" s="39"/>
      <c r="E21" s="38"/>
      <c r="F21" s="40"/>
    </row>
    <row r="22" spans="1:10" ht="18.75" x14ac:dyDescent="0.3">
      <c r="A22" s="31"/>
      <c r="B22" s="41"/>
      <c r="C22" s="45"/>
      <c r="D22" s="43"/>
      <c r="E22" s="45"/>
      <c r="F22" s="44"/>
    </row>
    <row r="23" spans="1:10" ht="18.75" x14ac:dyDescent="0.3">
      <c r="A23" s="32"/>
      <c r="B23" s="37"/>
      <c r="C23" s="38"/>
      <c r="D23" s="39"/>
      <c r="E23" s="38"/>
      <c r="F23" s="40"/>
    </row>
    <row r="24" spans="1:10" ht="18.75" x14ac:dyDescent="0.3">
      <c r="A24" s="31"/>
      <c r="B24" s="41"/>
      <c r="C24" s="45"/>
      <c r="D24" s="43"/>
      <c r="E24" s="45"/>
      <c r="F24" s="44"/>
    </row>
    <row r="25" spans="1:10" ht="18.75" x14ac:dyDescent="0.3">
      <c r="A25" s="32"/>
      <c r="B25" s="37"/>
      <c r="C25" s="38"/>
      <c r="D25" s="39"/>
      <c r="E25" s="38"/>
      <c r="F25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8"/>
  <sheetViews>
    <sheetView showGridLines="0" workbookViewId="0">
      <selection activeCell="C23" sqref="C23"/>
    </sheetView>
  </sheetViews>
  <sheetFormatPr defaultColWidth="11.42578125" defaultRowHeight="15" x14ac:dyDescent="0.25"/>
  <cols>
    <col min="1" max="1" width="3.85546875" customWidth="1"/>
    <col min="3" max="4" width="12.85546875" bestFit="1" customWidth="1"/>
    <col min="5" max="5" width="13.5703125" bestFit="1" customWidth="1"/>
  </cols>
  <sheetData>
    <row r="1" spans="2:14" s="1" customFormat="1" ht="27.6" customHeight="1" x14ac:dyDescent="0.25"/>
    <row r="2" spans="2:14" x14ac:dyDescent="0.25">
      <c r="C2" s="49" t="s">
        <v>19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4" spans="2:14" x14ac:dyDescent="0.25"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</row>
    <row r="5" spans="2:14" x14ac:dyDescent="0.25">
      <c r="B5" s="4" t="s">
        <v>4</v>
      </c>
      <c r="C5" s="7">
        <f ca="1">Ingresos!$J5</f>
        <v>35700</v>
      </c>
      <c r="D5" s="7">
        <f ca="1">Ingresos!$J6</f>
        <v>15000</v>
      </c>
      <c r="E5" s="7">
        <f ca="1">Ingresos!J7</f>
        <v>0</v>
      </c>
      <c r="F5" s="7">
        <f ca="1">Ingresos!$J8</f>
        <v>0</v>
      </c>
      <c r="G5" s="7">
        <f ca="1">Ingresos!$J9</f>
        <v>0</v>
      </c>
      <c r="H5" s="7">
        <f ca="1">Ingresos!$J10</f>
        <v>0</v>
      </c>
      <c r="I5" s="7">
        <f ca="1">Ingresos!$J11</f>
        <v>0</v>
      </c>
      <c r="J5" s="7">
        <f ca="1">Ingresos!$J12</f>
        <v>0</v>
      </c>
      <c r="K5" s="7">
        <f ca="1">Ingresos!$J13</f>
        <v>0</v>
      </c>
      <c r="L5" s="7">
        <f ca="1">Ingresos!$J14</f>
        <v>0</v>
      </c>
      <c r="M5" s="7">
        <f ca="1">Ingresos!$J15</f>
        <v>0</v>
      </c>
      <c r="N5" s="7">
        <f ca="1">Ingresos!$J16</f>
        <v>0</v>
      </c>
    </row>
    <row r="6" spans="2:14" ht="15.75" thickBot="1" x14ac:dyDescent="0.3">
      <c r="B6" s="3" t="s">
        <v>5</v>
      </c>
      <c r="C6" s="9">
        <f ca="1">Egresos!$J5</f>
        <v>28259</v>
      </c>
      <c r="D6" s="9">
        <f ca="1">Egresos!$J6</f>
        <v>24590</v>
      </c>
      <c r="E6" s="9">
        <f ca="1">Egresos!$J7</f>
        <v>18000</v>
      </c>
      <c r="F6" s="9">
        <f ca="1">Egresos!$J8</f>
        <v>0</v>
      </c>
      <c r="G6" s="9">
        <f ca="1">Egresos!$J9</f>
        <v>0</v>
      </c>
      <c r="H6" s="9">
        <f ca="1">Egresos!$J10</f>
        <v>0</v>
      </c>
      <c r="I6" s="9">
        <f ca="1">Egresos!$J11</f>
        <v>0</v>
      </c>
      <c r="J6" s="9">
        <f ca="1">Egresos!$J12</f>
        <v>0</v>
      </c>
      <c r="K6" s="9">
        <f ca="1">Egresos!$J13</f>
        <v>0</v>
      </c>
      <c r="L6" s="9">
        <f ca="1">Egresos!$J14</f>
        <v>0</v>
      </c>
      <c r="M6" s="9">
        <f ca="1">Egresos!$J15</f>
        <v>0</v>
      </c>
      <c r="N6" s="9">
        <f ca="1">Egresos!$J16</f>
        <v>0</v>
      </c>
    </row>
    <row r="7" spans="2:14" ht="8.25" customHeight="1" thickTop="1" x14ac:dyDescent="0.25">
      <c r="B7" s="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x14ac:dyDescent="0.25">
      <c r="B8" s="5" t="s">
        <v>18</v>
      </c>
      <c r="C8" s="8">
        <f ca="1">C5-C6</f>
        <v>7441</v>
      </c>
      <c r="D8" s="8">
        <f t="shared" ref="D8:N8" ca="1" si="0">D5-D6</f>
        <v>-9590</v>
      </c>
      <c r="E8" s="8">
        <f t="shared" ca="1" si="0"/>
        <v>-18000</v>
      </c>
      <c r="F8" s="8">
        <f t="shared" ca="1" si="0"/>
        <v>0</v>
      </c>
      <c r="G8" s="8">
        <f t="shared" ca="1" si="0"/>
        <v>0</v>
      </c>
      <c r="H8" s="8">
        <f t="shared" ca="1" si="0"/>
        <v>0</v>
      </c>
      <c r="I8" s="8">
        <f t="shared" ca="1" si="0"/>
        <v>0</v>
      </c>
      <c r="J8" s="8">
        <f t="shared" ca="1" si="0"/>
        <v>0</v>
      </c>
      <c r="K8" s="8">
        <f t="shared" ca="1" si="0"/>
        <v>0</v>
      </c>
      <c r="L8" s="8">
        <f t="shared" ca="1" si="0"/>
        <v>0</v>
      </c>
      <c r="M8" s="8">
        <f t="shared" ca="1" si="0"/>
        <v>0</v>
      </c>
      <c r="N8" s="8">
        <f t="shared" ca="1" si="0"/>
        <v>0</v>
      </c>
    </row>
  </sheetData>
  <mergeCells count="1">
    <mergeCell ref="C2:N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4287E2F-60E3-497D-AEC3-826B8F6C66E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C8:N8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89B6-9546-4683-B6B6-7E7329AA426F}">
  <dimension ref="B1:N99"/>
  <sheetViews>
    <sheetView tabSelected="1" workbookViewId="0">
      <selection activeCell="B2" sqref="B2"/>
    </sheetView>
  </sheetViews>
  <sheetFormatPr defaultColWidth="9.140625" defaultRowHeight="12.75" x14ac:dyDescent="0.2"/>
  <cols>
    <col min="1" max="1" width="2.7109375" style="51" customWidth="1"/>
    <col min="2" max="2" width="36" style="51" bestFit="1" customWidth="1"/>
    <col min="3" max="14" width="22.7109375" style="51" customWidth="1"/>
    <col min="15" max="18" width="10.7109375" style="51" customWidth="1"/>
    <col min="19" max="16384" width="9.140625" style="51"/>
  </cols>
  <sheetData>
    <row r="1" spans="2:14" ht="23.25" x14ac:dyDescent="0.35">
      <c r="B1" s="50" t="s">
        <v>40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2:14" x14ac:dyDescent="0.2">
      <c r="J2" s="52"/>
      <c r="K2" s="52"/>
      <c r="L2" s="52"/>
      <c r="M2" s="52"/>
      <c r="N2" s="52"/>
    </row>
    <row r="3" spans="2:14" x14ac:dyDescent="0.2">
      <c r="J3" s="53"/>
      <c r="K3" s="53"/>
      <c r="L3" s="53"/>
      <c r="M3" s="53"/>
      <c r="N3" s="53"/>
    </row>
    <row r="5" spans="2:14" x14ac:dyDescent="0.2">
      <c r="B5" s="54" t="s">
        <v>41</v>
      </c>
      <c r="C5" s="55" t="s">
        <v>6</v>
      </c>
      <c r="D5" s="56" t="s">
        <v>7</v>
      </c>
      <c r="E5" s="55" t="s">
        <v>8</v>
      </c>
      <c r="F5" s="56" t="s">
        <v>9</v>
      </c>
      <c r="G5" s="55" t="s">
        <v>10</v>
      </c>
      <c r="H5" s="56" t="s">
        <v>11</v>
      </c>
      <c r="I5" s="55" t="s">
        <v>12</v>
      </c>
      <c r="J5" s="56" t="s">
        <v>13</v>
      </c>
      <c r="K5" s="55" t="s">
        <v>14</v>
      </c>
      <c r="L5" s="56" t="s">
        <v>15</v>
      </c>
      <c r="M5" s="55" t="s">
        <v>16</v>
      </c>
      <c r="N5" s="56" t="s">
        <v>17</v>
      </c>
    </row>
    <row r="6" spans="2:14" ht="12.75" customHeight="1" thickBot="1" x14ac:dyDescent="0.25"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2:14" ht="13.5" thickTop="1" x14ac:dyDescent="0.2">
      <c r="B7" s="58" t="s">
        <v>42</v>
      </c>
      <c r="C7" s="59">
        <v>150000</v>
      </c>
      <c r="D7" s="60">
        <f>C11</f>
        <v>370235</v>
      </c>
      <c r="E7" s="60">
        <f t="shared" ref="E7:N7" si="0">D11</f>
        <v>-54765</v>
      </c>
      <c r="F7" s="60">
        <f t="shared" si="0"/>
        <v>-479765</v>
      </c>
      <c r="G7" s="60">
        <f t="shared" si="0"/>
        <v>-904765</v>
      </c>
      <c r="H7" s="60">
        <f t="shared" si="0"/>
        <v>-1289765</v>
      </c>
      <c r="I7" s="60">
        <f>H11</f>
        <v>-1674765</v>
      </c>
      <c r="J7" s="60">
        <f t="shared" si="0"/>
        <v>-2159765</v>
      </c>
      <c r="K7" s="60">
        <f t="shared" si="0"/>
        <v>-2644765</v>
      </c>
      <c r="L7" s="60">
        <f t="shared" si="0"/>
        <v>-3129765</v>
      </c>
      <c r="M7" s="60">
        <f t="shared" si="0"/>
        <v>-3614765</v>
      </c>
      <c r="N7" s="60">
        <f t="shared" si="0"/>
        <v>-4099765</v>
      </c>
    </row>
    <row r="8" spans="2:14" x14ac:dyDescent="0.2">
      <c r="B8" s="61" t="s">
        <v>43</v>
      </c>
      <c r="C8" s="62">
        <f t="shared" ref="C8:N8" si="1">SUM(C14:C15,C26,C33:C34)</f>
        <v>1125000</v>
      </c>
      <c r="D8" s="62">
        <f t="shared" si="1"/>
        <v>100000</v>
      </c>
      <c r="E8" s="62">
        <f t="shared" si="1"/>
        <v>100000</v>
      </c>
      <c r="F8" s="62">
        <f t="shared" si="1"/>
        <v>100000</v>
      </c>
      <c r="G8" s="62">
        <f t="shared" si="1"/>
        <v>100000</v>
      </c>
      <c r="H8" s="62">
        <f t="shared" si="1"/>
        <v>100000</v>
      </c>
      <c r="I8" s="62">
        <f t="shared" si="1"/>
        <v>0</v>
      </c>
      <c r="J8" s="62">
        <f t="shared" si="1"/>
        <v>0</v>
      </c>
      <c r="K8" s="62">
        <f t="shared" si="1"/>
        <v>0</v>
      </c>
      <c r="L8" s="62">
        <f t="shared" si="1"/>
        <v>0</v>
      </c>
      <c r="M8" s="62">
        <f t="shared" si="1"/>
        <v>0</v>
      </c>
      <c r="N8" s="62">
        <f t="shared" si="1"/>
        <v>0</v>
      </c>
    </row>
    <row r="9" spans="2:14" x14ac:dyDescent="0.2">
      <c r="B9" s="61" t="s">
        <v>44</v>
      </c>
      <c r="C9" s="62">
        <f t="shared" ref="C9:N9" si="2">SUM(C16:C21)+C25+SUM(C30:C32)</f>
        <v>904765</v>
      </c>
      <c r="D9" s="62">
        <f t="shared" si="2"/>
        <v>525000</v>
      </c>
      <c r="E9" s="62">
        <f t="shared" si="2"/>
        <v>525000</v>
      </c>
      <c r="F9" s="62">
        <f t="shared" si="2"/>
        <v>525000</v>
      </c>
      <c r="G9" s="62">
        <f t="shared" si="2"/>
        <v>485000</v>
      </c>
      <c r="H9" s="62">
        <f t="shared" si="2"/>
        <v>485000</v>
      </c>
      <c r="I9" s="62">
        <f t="shared" si="2"/>
        <v>485000</v>
      </c>
      <c r="J9" s="62">
        <f t="shared" si="2"/>
        <v>485000</v>
      </c>
      <c r="K9" s="62">
        <f t="shared" si="2"/>
        <v>485000</v>
      </c>
      <c r="L9" s="62">
        <f t="shared" si="2"/>
        <v>485000</v>
      </c>
      <c r="M9" s="62">
        <f t="shared" si="2"/>
        <v>485000</v>
      </c>
      <c r="N9" s="62">
        <f t="shared" si="2"/>
        <v>485000</v>
      </c>
    </row>
    <row r="10" spans="2:14" x14ac:dyDescent="0.2">
      <c r="B10" s="61" t="s">
        <v>45</v>
      </c>
      <c r="C10" s="62">
        <f>C8-C9</f>
        <v>220235</v>
      </c>
      <c r="D10" s="62">
        <f t="shared" ref="D10:N10" si="3">D8-D9</f>
        <v>-425000</v>
      </c>
      <c r="E10" s="62">
        <f t="shared" si="3"/>
        <v>-425000</v>
      </c>
      <c r="F10" s="62">
        <f t="shared" si="3"/>
        <v>-425000</v>
      </c>
      <c r="G10" s="62">
        <f t="shared" si="3"/>
        <v>-385000</v>
      </c>
      <c r="H10" s="62">
        <f t="shared" si="3"/>
        <v>-385000</v>
      </c>
      <c r="I10" s="62">
        <f t="shared" si="3"/>
        <v>-485000</v>
      </c>
      <c r="J10" s="62">
        <f t="shared" si="3"/>
        <v>-485000</v>
      </c>
      <c r="K10" s="62">
        <f t="shared" si="3"/>
        <v>-485000</v>
      </c>
      <c r="L10" s="62">
        <f t="shared" si="3"/>
        <v>-485000</v>
      </c>
      <c r="M10" s="62">
        <f t="shared" si="3"/>
        <v>-485000</v>
      </c>
      <c r="N10" s="62">
        <f t="shared" si="3"/>
        <v>-485000</v>
      </c>
    </row>
    <row r="11" spans="2:14" ht="13.5" thickBot="1" x14ac:dyDescent="0.25">
      <c r="B11" s="63" t="s">
        <v>46</v>
      </c>
      <c r="C11" s="64">
        <f>C7+C10</f>
        <v>370235</v>
      </c>
      <c r="D11" s="64">
        <f t="shared" ref="D11:N11" si="4">D7+D10</f>
        <v>-54765</v>
      </c>
      <c r="E11" s="64">
        <f t="shared" si="4"/>
        <v>-479765</v>
      </c>
      <c r="F11" s="64">
        <f t="shared" si="4"/>
        <v>-904765</v>
      </c>
      <c r="G11" s="64">
        <f t="shared" si="4"/>
        <v>-1289765</v>
      </c>
      <c r="H11" s="64">
        <f t="shared" si="4"/>
        <v>-1674765</v>
      </c>
      <c r="I11" s="64">
        <f t="shared" si="4"/>
        <v>-2159765</v>
      </c>
      <c r="J11" s="64">
        <f t="shared" si="4"/>
        <v>-2644765</v>
      </c>
      <c r="K11" s="64">
        <f t="shared" si="4"/>
        <v>-3129765</v>
      </c>
      <c r="L11" s="64">
        <f t="shared" si="4"/>
        <v>-3614765</v>
      </c>
      <c r="M11" s="64">
        <f t="shared" si="4"/>
        <v>-4099765</v>
      </c>
      <c r="N11" s="64">
        <f t="shared" si="4"/>
        <v>-4584765</v>
      </c>
    </row>
    <row r="12" spans="2:14" ht="14.25" thickTop="1" thickBot="1" x14ac:dyDescent="0.25"/>
    <row r="13" spans="2:14" ht="13.5" thickTop="1" x14ac:dyDescent="0.2">
      <c r="B13" s="65" t="s">
        <v>47</v>
      </c>
      <c r="C13" s="66">
        <f>SUM(C14:C15)-SUM(C16:C21)</f>
        <v>120235</v>
      </c>
      <c r="D13" s="66">
        <f t="shared" ref="D13:N13" si="5">SUM(D14:D15)-SUM(D16:D21)</f>
        <v>-385000</v>
      </c>
      <c r="E13" s="66">
        <f t="shared" si="5"/>
        <v>-385000</v>
      </c>
      <c r="F13" s="66">
        <f t="shared" si="5"/>
        <v>-385000</v>
      </c>
      <c r="G13" s="66">
        <f t="shared" si="5"/>
        <v>-385000</v>
      </c>
      <c r="H13" s="66">
        <f t="shared" si="5"/>
        <v>-385000</v>
      </c>
      <c r="I13" s="66">
        <f t="shared" si="5"/>
        <v>-485000</v>
      </c>
      <c r="J13" s="66">
        <f t="shared" si="5"/>
        <v>-485000</v>
      </c>
      <c r="K13" s="66">
        <f t="shared" si="5"/>
        <v>-485000</v>
      </c>
      <c r="L13" s="66">
        <f t="shared" si="5"/>
        <v>-485000</v>
      </c>
      <c r="M13" s="66">
        <f t="shared" si="5"/>
        <v>-485000</v>
      </c>
      <c r="N13" s="66">
        <f t="shared" si="5"/>
        <v>-485000</v>
      </c>
    </row>
    <row r="14" spans="2:14" x14ac:dyDescent="0.2">
      <c r="B14" s="67" t="s">
        <v>48</v>
      </c>
      <c r="C14" s="68">
        <v>925000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</row>
    <row r="15" spans="2:14" x14ac:dyDescent="0.2">
      <c r="B15" s="67" t="s">
        <v>49</v>
      </c>
      <c r="C15" s="68">
        <v>100000</v>
      </c>
      <c r="D15" s="68">
        <v>100000</v>
      </c>
      <c r="E15" s="68">
        <v>100000</v>
      </c>
      <c r="F15" s="68">
        <v>100000</v>
      </c>
      <c r="G15" s="68">
        <v>100000</v>
      </c>
      <c r="H15" s="68">
        <v>100000</v>
      </c>
      <c r="I15" s="68"/>
      <c r="J15" s="68"/>
      <c r="K15" s="68"/>
      <c r="L15" s="68"/>
      <c r="M15" s="68"/>
      <c r="N15" s="68"/>
    </row>
    <row r="16" spans="2:14" x14ac:dyDescent="0.2">
      <c r="B16" s="67" t="s">
        <v>50</v>
      </c>
      <c r="C16" s="68">
        <v>300000</v>
      </c>
      <c r="D16" s="68">
        <v>300000</v>
      </c>
      <c r="E16" s="68">
        <v>300000</v>
      </c>
      <c r="F16" s="68">
        <v>300000</v>
      </c>
      <c r="G16" s="68">
        <v>300000</v>
      </c>
      <c r="H16" s="68">
        <v>300000</v>
      </c>
      <c r="I16" s="68">
        <v>300000</v>
      </c>
      <c r="J16" s="68">
        <v>300000</v>
      </c>
      <c r="K16" s="68">
        <v>300000</v>
      </c>
      <c r="L16" s="68">
        <v>300000</v>
      </c>
      <c r="M16" s="68">
        <v>300000</v>
      </c>
      <c r="N16" s="68">
        <v>300000</v>
      </c>
    </row>
    <row r="17" spans="2:14" x14ac:dyDescent="0.2">
      <c r="B17" s="67" t="s">
        <v>51</v>
      </c>
      <c r="C17" s="68">
        <v>35000</v>
      </c>
      <c r="D17" s="68">
        <v>35000</v>
      </c>
      <c r="E17" s="68">
        <v>35000</v>
      </c>
      <c r="F17" s="68">
        <v>35000</v>
      </c>
      <c r="G17" s="68">
        <v>35000</v>
      </c>
      <c r="H17" s="68">
        <v>35000</v>
      </c>
      <c r="I17" s="68">
        <v>35000</v>
      </c>
      <c r="J17" s="68">
        <v>35000</v>
      </c>
      <c r="K17" s="68">
        <v>35000</v>
      </c>
      <c r="L17" s="68">
        <v>35000</v>
      </c>
      <c r="M17" s="68">
        <v>35000</v>
      </c>
      <c r="N17" s="68">
        <v>35000</v>
      </c>
    </row>
    <row r="18" spans="2:14" x14ac:dyDescent="0.2">
      <c r="B18" s="67" t="s">
        <v>52</v>
      </c>
      <c r="C18" s="68">
        <v>280000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2:14" x14ac:dyDescent="0.2">
      <c r="B19" s="67" t="s">
        <v>53</v>
      </c>
      <c r="C19" s="68">
        <v>150000</v>
      </c>
      <c r="D19" s="68">
        <v>150000</v>
      </c>
      <c r="E19" s="68">
        <v>150000</v>
      </c>
      <c r="F19" s="68">
        <v>150000</v>
      </c>
      <c r="G19" s="68">
        <v>150000</v>
      </c>
      <c r="H19" s="68">
        <v>150000</v>
      </c>
      <c r="I19" s="68">
        <v>150000</v>
      </c>
      <c r="J19" s="68">
        <v>150000</v>
      </c>
      <c r="K19" s="68">
        <v>150000</v>
      </c>
      <c r="L19" s="68">
        <v>150000</v>
      </c>
      <c r="M19" s="68">
        <v>150000</v>
      </c>
      <c r="N19" s="68">
        <v>150000</v>
      </c>
    </row>
    <row r="20" spans="2:14" x14ac:dyDescent="0.2">
      <c r="B20" s="67" t="s">
        <v>54</v>
      </c>
      <c r="C20" s="68">
        <v>27265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2:14" ht="13.5" thickBot="1" x14ac:dyDescent="0.25">
      <c r="B21" s="69" t="s">
        <v>55</v>
      </c>
      <c r="C21" s="70">
        <v>112500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2:14" ht="13.5" thickTop="1" x14ac:dyDescent="0.2">
      <c r="B22" s="57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2:14" ht="13.5" thickBot="1" x14ac:dyDescent="0.25">
      <c r="B23" s="7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ht="13.5" thickTop="1" x14ac:dyDescent="0.2">
      <c r="B24" s="73" t="s">
        <v>56</v>
      </c>
      <c r="C24" s="66">
        <f ca="1">SUM(OFFSET(C24,1,0):OFFSET(C29,-1,0))</f>
        <v>0</v>
      </c>
      <c r="D24" s="66">
        <f ca="1">SUM(OFFSET(D24,1,0):OFFSET(D29,-1,0))</f>
        <v>0</v>
      </c>
      <c r="E24" s="66">
        <f ca="1">SUM(OFFSET(E24,1,0):OFFSET(E29,-1,0))</f>
        <v>0</v>
      </c>
      <c r="F24" s="66">
        <f ca="1">SUM(OFFSET(F24,1,0):OFFSET(F29,-1,0))</f>
        <v>0</v>
      </c>
      <c r="G24" s="66">
        <f ca="1">SUM(OFFSET(G24,1,0):OFFSET(G29,-1,0))</f>
        <v>0</v>
      </c>
      <c r="H24" s="66">
        <f ca="1">SUM(OFFSET(H24,1,0):OFFSET(H29,-1,0))</f>
        <v>0</v>
      </c>
      <c r="I24" s="66">
        <f ca="1">SUM(OFFSET(I24,1,0):OFFSET(I29,-1,0))</f>
        <v>0</v>
      </c>
      <c r="J24" s="66">
        <f ca="1">SUM(OFFSET(J24,1,0):OFFSET(J29,-1,0))</f>
        <v>0</v>
      </c>
      <c r="K24" s="66">
        <f ca="1">SUM(OFFSET(K24,1,0):OFFSET(K29,-1,0))</f>
        <v>0</v>
      </c>
      <c r="L24" s="66">
        <f ca="1">SUM(OFFSET(L24,1,0):OFFSET(L29,-1,0))</f>
        <v>0</v>
      </c>
      <c r="M24" s="66">
        <f ca="1">SUM(OFFSET(M24,1,0):OFFSET(M29,-1,0))</f>
        <v>0</v>
      </c>
      <c r="N24" s="66">
        <f ca="1">SUM(OFFSET(N24,1,0):OFFSET(N29,-1,0))</f>
        <v>0</v>
      </c>
    </row>
    <row r="25" spans="2:14" x14ac:dyDescent="0.2">
      <c r="B25" s="67" t="s">
        <v>57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2:14" ht="13.5" thickBot="1" x14ac:dyDescent="0.25">
      <c r="B26" s="69" t="s">
        <v>58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</row>
    <row r="27" spans="2:14" ht="13.5" thickTop="1" x14ac:dyDescent="0.2">
      <c r="B27" s="72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3.5" thickBot="1" x14ac:dyDescent="0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2:14" ht="13.5" thickTop="1" x14ac:dyDescent="0.2">
      <c r="B29" s="65" t="s">
        <v>59</v>
      </c>
      <c r="C29" s="66">
        <f ca="1">SUM(OFFSET(C29,1,0):OFFSET(C100,-1,0))</f>
        <v>100000</v>
      </c>
      <c r="D29" s="66">
        <f ca="1">SUM(OFFSET(D29,1,0):OFFSET(D100,-1,0))</f>
        <v>40000</v>
      </c>
      <c r="E29" s="66">
        <f ca="1">SUM(OFFSET(E29,1,0):OFFSET(E100,-1,0))</f>
        <v>40000</v>
      </c>
      <c r="F29" s="66">
        <f ca="1">SUM(OFFSET(F29,1,0):OFFSET(F100,-1,0))</f>
        <v>40000</v>
      </c>
      <c r="G29" s="66">
        <f ca="1">SUM(OFFSET(G29,1,0):OFFSET(G100,-1,0))</f>
        <v>0</v>
      </c>
      <c r="H29" s="66">
        <f ca="1">SUM(OFFSET(H29,1,0):OFFSET(H100,-1,0))</f>
        <v>0</v>
      </c>
      <c r="I29" s="66">
        <f ca="1">SUM(OFFSET(I29,1,0):OFFSET(I100,-1,0))</f>
        <v>0</v>
      </c>
      <c r="J29" s="66">
        <f ca="1">SUM(OFFSET(J29,1,0):OFFSET(J100,-1,0))</f>
        <v>0</v>
      </c>
      <c r="K29" s="66">
        <f ca="1">SUM(OFFSET(K29,1,0):OFFSET(K100,-1,0))</f>
        <v>0</v>
      </c>
      <c r="L29" s="66">
        <f ca="1">SUM(OFFSET(L29,1,0):OFFSET(L100,-1,0))</f>
        <v>0</v>
      </c>
      <c r="M29" s="66">
        <f ca="1">SUM(OFFSET(M29,1,0):OFFSET(M100,-1,0))</f>
        <v>0</v>
      </c>
      <c r="N29" s="66">
        <f ca="1">SUM(OFFSET(N29,1,0):OFFSET(N100,-1,0))</f>
        <v>0</v>
      </c>
    </row>
    <row r="30" spans="2:14" x14ac:dyDescent="0.2">
      <c r="B30" s="67" t="s">
        <v>60</v>
      </c>
      <c r="C30" s="76"/>
      <c r="D30" s="76">
        <v>40000</v>
      </c>
      <c r="E30" s="76">
        <v>40000</v>
      </c>
      <c r="F30" s="76">
        <v>40000</v>
      </c>
      <c r="G30" s="76"/>
      <c r="H30" s="76"/>
      <c r="I30" s="76"/>
      <c r="J30" s="76"/>
      <c r="K30" s="76"/>
      <c r="L30" s="76"/>
      <c r="M30" s="76"/>
      <c r="N30" s="76"/>
    </row>
    <row r="31" spans="2:14" x14ac:dyDescent="0.2">
      <c r="B31" s="67" t="s">
        <v>61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2:14" x14ac:dyDescent="0.2">
      <c r="B32" s="67" t="s">
        <v>62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2:14" x14ac:dyDescent="0.2">
      <c r="B33" s="67" t="s">
        <v>63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2:14" x14ac:dyDescent="0.2">
      <c r="B34" s="67" t="s">
        <v>64</v>
      </c>
      <c r="C34" s="76">
        <v>100000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2:14" x14ac:dyDescent="0.2">
      <c r="B35" s="72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2:14" x14ac:dyDescent="0.2">
      <c r="B36" s="72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37" spans="2:14" x14ac:dyDescent="0.2">
      <c r="B37" s="72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2:14" x14ac:dyDescent="0.2">
      <c r="B38" s="72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</row>
    <row r="39" spans="2:14" x14ac:dyDescent="0.2">
      <c r="B39" s="72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</row>
    <row r="40" spans="2:14" x14ac:dyDescent="0.2">
      <c r="B40" s="72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</row>
    <row r="41" spans="2:14" x14ac:dyDescent="0.2">
      <c r="B41" s="72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2:14" x14ac:dyDescent="0.2">
      <c r="B42" s="72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2:14" x14ac:dyDescent="0.2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</row>
    <row r="44" spans="2:14" x14ac:dyDescent="0.2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2:14" x14ac:dyDescent="0.2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2:14" x14ac:dyDescent="0.2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2:14" x14ac:dyDescent="0.2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2:14" x14ac:dyDescent="0.2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3:14" x14ac:dyDescent="0.2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3:14" x14ac:dyDescent="0.2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1" spans="3:14" x14ac:dyDescent="0.2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3:14" x14ac:dyDescent="0.2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3:14" x14ac:dyDescent="0.2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3:14" x14ac:dyDescent="0.2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3:14" x14ac:dyDescent="0.2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3:14" x14ac:dyDescent="0.2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3:14" x14ac:dyDescent="0.2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3:14" x14ac:dyDescent="0.2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3:14" x14ac:dyDescent="0.2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3:14" x14ac:dyDescent="0.2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</row>
    <row r="61" spans="3:14" x14ac:dyDescent="0.2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</row>
    <row r="62" spans="3:14" x14ac:dyDescent="0.2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</row>
    <row r="63" spans="3:14" x14ac:dyDescent="0.2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</row>
    <row r="64" spans="3:14" x14ac:dyDescent="0.2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</row>
    <row r="65" spans="3:14" x14ac:dyDescent="0.2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</row>
    <row r="66" spans="3:14" x14ac:dyDescent="0.2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</row>
    <row r="67" spans="3:14" x14ac:dyDescent="0.2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3:14" x14ac:dyDescent="0.2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</row>
    <row r="69" spans="3:14" x14ac:dyDescent="0.2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</row>
    <row r="70" spans="3:14" x14ac:dyDescent="0.2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</row>
    <row r="71" spans="3:14" x14ac:dyDescent="0.2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</row>
    <row r="72" spans="3:14" x14ac:dyDescent="0.2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</row>
    <row r="73" spans="3:14" x14ac:dyDescent="0.2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</row>
    <row r="74" spans="3:14" x14ac:dyDescent="0.2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</row>
    <row r="75" spans="3:14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</row>
    <row r="76" spans="3:14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</row>
    <row r="77" spans="3:14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</row>
    <row r="78" spans="3:14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</row>
    <row r="79" spans="3:14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</row>
    <row r="80" spans="3:14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</row>
    <row r="81" spans="3:14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</row>
    <row r="82" spans="3:14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</row>
    <row r="83" spans="3:14" x14ac:dyDescent="0.2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</row>
    <row r="84" spans="3:14" x14ac:dyDescent="0.2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</row>
    <row r="85" spans="3:14" x14ac:dyDescent="0.2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</row>
    <row r="86" spans="3:14" x14ac:dyDescent="0.2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3:14" x14ac:dyDescent="0.2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</row>
    <row r="88" spans="3:14" x14ac:dyDescent="0.2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</row>
    <row r="89" spans="3:14" x14ac:dyDescent="0.2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</row>
    <row r="90" spans="3:14" x14ac:dyDescent="0.2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</row>
    <row r="91" spans="3:14" x14ac:dyDescent="0.2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</row>
    <row r="92" spans="3:14" x14ac:dyDescent="0.2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</row>
    <row r="93" spans="3:14" x14ac:dyDescent="0.2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</row>
    <row r="94" spans="3:14" x14ac:dyDescent="0.2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</row>
    <row r="95" spans="3:14" x14ac:dyDescent="0.2"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</row>
    <row r="96" spans="3:14" x14ac:dyDescent="0.2"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</row>
    <row r="97" spans="3:14" x14ac:dyDescent="0.2"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</row>
    <row r="98" spans="3:14" x14ac:dyDescent="0.2"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</row>
    <row r="99" spans="3:14" x14ac:dyDescent="0.2"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</row>
  </sheetData>
  <mergeCells count="3">
    <mergeCell ref="B1:N1"/>
    <mergeCell ref="J2:N2"/>
    <mergeCell ref="J3:N3"/>
  </mergeCells>
  <conditionalFormatting sqref="C11:N11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dataValidations count="1">
    <dataValidation operator="greaterThanOrEqual" allowBlank="1" showInputMessage="1" showErrorMessage="1" errorTitle="Aviso" error="Use valores positivos tanto para ingresos como para gastos." sqref="C7 C13:N99" xr:uid="{F38AD4CC-A418-4031-84F9-F40FE4F678E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Ingresos</vt:lpstr>
      <vt:lpstr>Egresos</vt:lpstr>
      <vt:lpstr>Reporte Mensual</vt:lpstr>
      <vt:lpstr>Flujo de caja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Carlos Pérez de Arce D</cp:lastModifiedBy>
  <dcterms:created xsi:type="dcterms:W3CDTF">2008-02-16T21:29:09Z</dcterms:created>
  <dcterms:modified xsi:type="dcterms:W3CDTF">2019-11-20T20:41:35Z</dcterms:modified>
</cp:coreProperties>
</file>